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45" windowHeight="6540" activeTab="3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časť'!$A$1:$C$35</definedName>
    <definedName name="_xlnm.Print_Area" localSheetId="0">'rozpočet'!$A$1:$J$23</definedName>
    <definedName name="_xlnm.Print_Area" localSheetId="1">'rozpočet2'!$A$1:$J$22</definedName>
    <definedName name="_xlnm.Print_Area" localSheetId="2">'rozpočet3'!$A$1:$G$38</definedName>
  </definedNames>
  <calcPr fullCalcOnLoad="1"/>
</workbook>
</file>

<file path=xl/sharedStrings.xml><?xml version="1.0" encoding="utf-8"?>
<sst xmlns="http://schemas.openxmlformats.org/spreadsheetml/2006/main" count="199" uniqueCount="151">
  <si>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</si>
  <si>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</si>
  <si>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</si>
  <si>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</si>
  <si>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</si>
  <si>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</si>
  <si>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</si>
  <si>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</si>
  <si>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</si>
  <si>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</si>
  <si>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</si>
  <si>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 xml:space="preserve">HK SsFZ </t>
  </si>
  <si>
    <t>RK SsFZ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</si>
  <si>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</si>
  <si>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</si>
  <si>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</si>
  <si>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</si>
  <si>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</si>
  <si>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</si>
  <si>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rozpočet</t>
  </si>
  <si>
    <t>TMK SsFZ</t>
  </si>
  <si>
    <t>MaK SsFZ</t>
  </si>
  <si>
    <t>odmeny</t>
  </si>
  <si>
    <t>Porada sekret. ObFZ</t>
  </si>
  <si>
    <t>IV. Rozpis súťaží - tlač</t>
  </si>
  <si>
    <t>poštovné a diaľ. známky</t>
  </si>
  <si>
    <t>poistné (autá, DHIM, osoby)</t>
  </si>
  <si>
    <t>X. Služby</t>
  </si>
  <si>
    <t>I. Nepredv. príjmy (odvol. a námiet. vklady)</t>
  </si>
  <si>
    <t>II. Prestupy a hosťovania a registrácie</t>
  </si>
  <si>
    <t>KR</t>
  </si>
  <si>
    <t>TMK</t>
  </si>
  <si>
    <t>I.</t>
  </si>
  <si>
    <t>II.</t>
  </si>
  <si>
    <t>III.</t>
  </si>
  <si>
    <t>IV.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</si>
  <si>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</si>
  <si>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</si>
  <si>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</si>
  <si>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</si>
  <si>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</si>
  <si>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</si>
  <si>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</si>
  <si>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</si>
  <si>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</si>
  <si>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</si>
  <si>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</si>
  <si>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odmeny a iné</t>
  </si>
  <si>
    <t>KR SsFZ + TÚ + UD</t>
  </si>
  <si>
    <t>knihy a časopisy</t>
  </si>
  <si>
    <t>tlačivá a tlač pre komisie</t>
  </si>
  <si>
    <t>DDNM (do 1 660 €)</t>
  </si>
  <si>
    <t>Aktív ŠTK a KM</t>
  </si>
  <si>
    <t>Schôdzková činnosť</t>
  </si>
  <si>
    <t>I - IV.</t>
  </si>
  <si>
    <t>I. - IV.</t>
  </si>
  <si>
    <t>I. IV.</t>
  </si>
  <si>
    <t>Porady s predsedami FK</t>
  </si>
  <si>
    <t>Odborná zahraničná stáž - TMK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</si>
  <si>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</si>
  <si>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</si>
  <si>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</si>
  <si>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</si>
  <si>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</si>
  <si>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nákup DHM</t>
  </si>
  <si>
    <t>poplatky  banke a iné</t>
  </si>
  <si>
    <t>dohody  R a DZ</t>
  </si>
  <si>
    <t>Predpokladané výdavky</t>
  </si>
  <si>
    <t>Zimný seminár R III. ligy a PT</t>
  </si>
  <si>
    <t>FP R III. ligy a PT - apríl</t>
  </si>
  <si>
    <t>FP všetci R - august</t>
  </si>
  <si>
    <t>Letný seminár R a DZ</t>
  </si>
  <si>
    <t>Program Talent</t>
  </si>
  <si>
    <t>Doškoľovací seminár trénerov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</si>
  <si>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</si>
  <si>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</si>
  <si>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</si>
  <si>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</si>
  <si>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</si>
  <si>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</si>
  <si>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</si>
  <si>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</si>
  <si>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>Zimný seminár R IV. a V. ligy - S</t>
  </si>
  <si>
    <t xml:space="preserve">Zimný seminár R IV. a V. ligy - J </t>
  </si>
  <si>
    <t xml:space="preserve">nájomné </t>
  </si>
  <si>
    <t>dotácia  na starostlivosť o talentovanú mládež</t>
  </si>
  <si>
    <t>Doškoľovací seminár R  licencie A</t>
  </si>
  <si>
    <t>III. a IV.</t>
  </si>
  <si>
    <t>Rozpočet 2018</t>
  </si>
  <si>
    <t>Zimný seminár DZ III. ligy</t>
  </si>
  <si>
    <t>Zimný seminár DZ IV. a V. ligy</t>
  </si>
  <si>
    <t>Licenčný seminár DZ</t>
  </si>
  <si>
    <t>ÚD KR</t>
  </si>
  <si>
    <t>Podpora školení trénerov</t>
  </si>
  <si>
    <t xml:space="preserve">dotácia na činnosť ObFZ </t>
  </si>
  <si>
    <t>dotácie na činnosť SsFZ a mládež</t>
  </si>
  <si>
    <t>I. a IV.</t>
  </si>
  <si>
    <t>Školenie trénerov UEFA B,C</t>
  </si>
  <si>
    <t>VI. Príspevky  ObFZ</t>
  </si>
  <si>
    <t>VII.Príspevky na mládež</t>
  </si>
  <si>
    <t>VIII. Spotreb. nákupy - spolu</t>
  </si>
  <si>
    <t>VI. Príspevky ObFZ</t>
  </si>
  <si>
    <t xml:space="preserve">VII. Príspevky mládež </t>
  </si>
  <si>
    <t>VIII. Spotrebované nákupy</t>
  </si>
  <si>
    <t>IX. Opravy a údržba</t>
  </si>
  <si>
    <t>XI. Cestovné</t>
  </si>
  <si>
    <t>XII. Mzdové náklady</t>
  </si>
  <si>
    <t>XIII. Zákon. soc. poistenie</t>
  </si>
  <si>
    <t>XIV. Zákon. soc. náklady</t>
  </si>
  <si>
    <t>XV. Mandátne zmluvy</t>
  </si>
  <si>
    <t>príspevok na činnosť R a semináre tr. a iné</t>
  </si>
  <si>
    <t>rozpočet 2018</t>
  </si>
  <si>
    <t>Čerpanie 2018</t>
  </si>
  <si>
    <t>III. Poplatky a pokuty, uznesenia VV</t>
  </si>
  <si>
    <t>IV. Štartovné poplatky</t>
  </si>
  <si>
    <t>V. Reklama a propagácia (RS, web)</t>
  </si>
  <si>
    <t xml:space="preserve">VI. Úroky </t>
  </si>
  <si>
    <t xml:space="preserve">VII. Dotácie a príspevky  od SFZ </t>
  </si>
  <si>
    <t>VIII. Vklady účastníkov školení a seminárov</t>
  </si>
  <si>
    <t>IX. Vklady FK - R a DZ, servis</t>
  </si>
  <si>
    <t>X. Ostatné príjmy (dary, 2%, marketing)</t>
  </si>
  <si>
    <t>XI. Tržby z predaja DNH a DHM</t>
  </si>
  <si>
    <t>čerpanie 2018</t>
  </si>
  <si>
    <t>čerpanie</t>
  </si>
  <si>
    <t>Spoloč.zasadnutie členov komisií + VV SsFZ</t>
  </si>
  <si>
    <t>Vyhlásenie 11-tky SsFZ</t>
  </si>
  <si>
    <t>Komisia žen.futbalu</t>
  </si>
  <si>
    <t>telefóny, mobily, internet-sekret+komisie</t>
  </si>
  <si>
    <t>X. Cestovné (iné)</t>
  </si>
  <si>
    <t>XI. Služby - spolu</t>
  </si>
  <si>
    <t>XII. Mzdové náklady - spolu</t>
  </si>
  <si>
    <t>XIX. Nepredvídané výdavky</t>
  </si>
  <si>
    <t>XIII.Zákonné soc.,zdrav.poistenie</t>
  </si>
  <si>
    <t>XVI.Členské príspevky</t>
  </si>
  <si>
    <t>XVII. Daň z príjmu</t>
  </si>
  <si>
    <t>XVIII.Odpisy DNH a DHM</t>
  </si>
  <si>
    <t>XVI. Členské príspevky</t>
  </si>
  <si>
    <t>XVIII. Odpisy DNM a DHM</t>
  </si>
  <si>
    <t>kancelárske potreby</t>
  </si>
  <si>
    <t>šport.poháre, suveníry - jubilanti</t>
  </si>
  <si>
    <t>ostat.služby (auditor.,bezpeč.služby a iné)</t>
  </si>
  <si>
    <t xml:space="preserve"> dohody-funkcion.+škol.+výbery, odmeny  </t>
  </si>
  <si>
    <t>nájomné - kancelárske priestory</t>
  </si>
  <si>
    <t>čerpanie rozpočtu za rok 2018</t>
  </si>
  <si>
    <t>bežný účet                                                       k 31.12.2018   241 697,84</t>
  </si>
  <si>
    <t>pokladňa                                                          k 31.12.2018       1 917,84</t>
  </si>
  <si>
    <t>krátkodobé pohľadávky                                      k 31.12.2018     73 739,31</t>
  </si>
  <si>
    <t>krátkodobé záväzky                                           k 31.12.2018      5 024,22</t>
  </si>
  <si>
    <t>krátkodobé rezervy                                            k 31.12.2018      1 000,00  (audit 2019)</t>
  </si>
  <si>
    <t>pôžička (ObFZ VK)                                            k 31.12.2018     16 300,00</t>
  </si>
  <si>
    <t>fond tvorený zo zisku                                         k 31.12.2018    297 367,51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</si>
</sst>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.00\ _S_k"/>
    <numFmt numFmtId="174" formatCode="#,##0\ _S_k"/>
    <numFmt numFmtId="175" formatCode="0,000\ &quot;Sk&quot;"/>
    <numFmt numFmtId="176" formatCode="0,000\ &quot;Sk&quot;\ä"/>
    <numFmt numFmtId="177" formatCode="0,000,"/>
    <numFmt numFmtId="178" formatCode="0,000\,\-"/>
    <numFmt numFmtId="179" formatCode="00,00\,\50"/>
    <numFmt numFmtId="180" formatCode="000,0\,00"/>
    <numFmt numFmtId="181" formatCode="#,##0.00_ ;\-#,##0.00\ "/>
    <numFmt numFmtId="182" formatCode="0.0"/>
    <numFmt numFmtId="183" formatCode="0.000"/>
    <numFmt numFmtId="184" formatCode="0.0000"/>
    <numFmt numFmtId="185" formatCode="#,##0.00\ &quot;€&quot;"/>
    <numFmt numFmtId="186" formatCode="#,##0.00\ _€"/>
  </numFmts>
  <fonts count="59">
    <font>
      <sz val="10"/>
      <name val="Univers CE"/>
      <family val="0"/>
    </font>
    <font>
      <i/>
      <sz val="16"/>
      <name val="Univers CE"/>
      <family val="2"/>
    </font>
    <font>
      <sz val="11"/>
      <name val="Univers CE"/>
      <family val="2"/>
    </font>
    <font>
      <i/>
      <sz val="10"/>
      <name val="Univers CE"/>
      <family val="2"/>
    </font>
    <font>
      <i/>
      <sz val="14"/>
      <name val="Univers CE"/>
      <family val="2"/>
    </font>
    <font>
      <i/>
      <sz val="20"/>
      <name val="Univers CE"/>
      <family val="2"/>
    </font>
    <font>
      <sz val="26"/>
      <name val="Univers CE"/>
      <family val="2"/>
    </font>
    <font>
      <i/>
      <sz val="26"/>
      <name val="Univers CE"/>
      <family val="2"/>
    </font>
    <font>
      <sz val="12"/>
      <name val="Univers CE"/>
      <family val="2"/>
    </font>
    <font>
      <i/>
      <sz val="18"/>
      <name val="Univers CE"/>
      <family val="2"/>
    </font>
    <font>
      <i/>
      <sz val="12"/>
      <name val="Univers CE"/>
      <family val="2"/>
    </font>
    <font>
      <b/>
      <sz val="12"/>
      <name val="Univers CE"/>
      <family val="2"/>
    </font>
    <font>
      <sz val="14"/>
      <name val="Univers CE"/>
      <family val="2"/>
    </font>
    <font>
      <b/>
      <sz val="14"/>
      <name val="Univers CE"/>
      <family val="2"/>
    </font>
    <font>
      <i/>
      <sz val="8"/>
      <name val="Univers CE"/>
      <family val="0"/>
    </font>
    <font>
      <sz val="8"/>
      <name val="Univers CE"/>
      <family val="0"/>
    </font>
    <font>
      <b/>
      <i/>
      <sz val="13"/>
      <name val="Univers CE"/>
      <family val="0"/>
    </font>
    <font>
      <i/>
      <sz val="13"/>
      <name val="Univers CE"/>
      <family val="0"/>
    </font>
    <font>
      <sz val="13"/>
      <name val="Univers CE"/>
      <family val="0"/>
    </font>
    <font>
      <i/>
      <sz val="24"/>
      <name val="Univers CE"/>
      <family val="2"/>
    </font>
    <font>
      <b/>
      <sz val="11"/>
      <name val="Univers CE"/>
      <family val="0"/>
    </font>
    <font>
      <b/>
      <i/>
      <vertAlign val="superscript"/>
      <sz val="16"/>
      <name val="Univers CE"/>
      <family val="0"/>
    </font>
    <font>
      <b/>
      <sz val="10"/>
      <name val="Univers CE"/>
      <family val="0"/>
    </font>
    <font>
      <b/>
      <i/>
      <sz val="12"/>
      <name val="Univers CE"/>
      <family val="0"/>
    </font>
    <font>
      <b/>
      <i/>
      <sz val="11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5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33" borderId="21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0" fontId="13" fillId="0" borderId="32" xfId="0" applyFont="1" applyFill="1" applyBorder="1" applyAlignment="1">
      <alignment/>
    </xf>
    <xf numFmtId="49" fontId="8" fillId="0" borderId="33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2" fillId="33" borderId="40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4" fillId="33" borderId="4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1" fillId="33" borderId="42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/>
    </xf>
    <xf numFmtId="4" fontId="11" fillId="33" borderId="24" xfId="0" applyNumberFormat="1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" fontId="8" fillId="0" borderId="47" xfId="0" applyNumberFormat="1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 shrinkToFit="1"/>
    </xf>
    <xf numFmtId="0" fontId="4" fillId="33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8" fillId="34" borderId="14" xfId="0" applyNumberFormat="1" applyFont="1" applyFill="1" applyBorder="1" applyAlignment="1">
      <alignment horizontal="center" vertical="center"/>
    </xf>
    <xf numFmtId="4" fontId="8" fillId="34" borderId="4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11" fillId="35" borderId="52" xfId="0" applyFont="1" applyFill="1" applyBorder="1" applyAlignment="1">
      <alignment horizontal="center"/>
    </xf>
    <xf numFmtId="0" fontId="11" fillId="35" borderId="40" xfId="0" applyFont="1" applyFill="1" applyBorder="1" applyAlignment="1">
      <alignment vertical="center"/>
    </xf>
    <xf numFmtId="0" fontId="9" fillId="12" borderId="4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25" xfId="0" applyFont="1" applyBorder="1" applyAlignment="1">
      <alignment horizontal="right" vertical="center"/>
    </xf>
    <xf numFmtId="0" fontId="10" fillId="33" borderId="26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0" fillId="0" borderId="0" xfId="0" applyAlignment="1">
      <alignment horizontal="right" vertical="center"/>
    </xf>
    <xf numFmtId="183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left" vertical="center"/>
    </xf>
    <xf numFmtId="2" fontId="22" fillId="0" borderId="0" xfId="0" applyNumberFormat="1" applyFont="1" applyAlignment="1">
      <alignment horizontal="left"/>
    </xf>
    <xf numFmtId="2" fontId="23" fillId="0" borderId="0" xfId="0" applyNumberFormat="1" applyFont="1" applyAlignment="1">
      <alignment horizontal="left" vertical="center"/>
    </xf>
    <xf numFmtId="0" fontId="0" fillId="0" borderId="25" xfId="0" applyFont="1" applyFill="1" applyBorder="1" applyAlignment="1">
      <alignment horizontal="right" vertical="center"/>
    </xf>
    <xf numFmtId="44" fontId="11" fillId="0" borderId="19" xfId="0" applyNumberFormat="1" applyFont="1" applyBorder="1" applyAlignment="1">
      <alignment horizontal="center"/>
    </xf>
    <xf numFmtId="44" fontId="11" fillId="0" borderId="20" xfId="0" applyNumberFormat="1" applyFont="1" applyBorder="1" applyAlignment="1">
      <alignment horizontal="center"/>
    </xf>
    <xf numFmtId="44" fontId="11" fillId="34" borderId="20" xfId="0" applyNumberFormat="1" applyFont="1" applyFill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44" fontId="11" fillId="13" borderId="28" xfId="0" applyNumberFormat="1" applyFont="1" applyFill="1" applyBorder="1" applyAlignment="1">
      <alignment horizontal="center" vertical="center"/>
    </xf>
    <xf numFmtId="43" fontId="11" fillId="0" borderId="19" xfId="0" applyNumberFormat="1" applyFont="1" applyBorder="1" applyAlignment="1">
      <alignment horizontal="center" vertical="center"/>
    </xf>
    <xf numFmtId="43" fontId="11" fillId="0" borderId="20" xfId="0" applyNumberFormat="1" applyFont="1" applyBorder="1" applyAlignment="1">
      <alignment horizontal="center" vertical="center"/>
    </xf>
    <xf numFmtId="43" fontId="11" fillId="0" borderId="38" xfId="0" applyNumberFormat="1" applyFont="1" applyBorder="1" applyAlignment="1">
      <alignment horizontal="center" vertical="center"/>
    </xf>
    <xf numFmtId="0" fontId="11" fillId="35" borderId="53" xfId="0" applyFont="1" applyFill="1" applyBorder="1" applyAlignment="1">
      <alignment horizontal="center"/>
    </xf>
    <xf numFmtId="0" fontId="11" fillId="19" borderId="52" xfId="0" applyFont="1" applyFill="1" applyBorder="1" applyAlignment="1">
      <alignment horizontal="center"/>
    </xf>
    <xf numFmtId="0" fontId="11" fillId="19" borderId="54" xfId="0" applyFont="1" applyFill="1" applyBorder="1" applyAlignment="1">
      <alignment horizontal="center"/>
    </xf>
    <xf numFmtId="44" fontId="11" fillId="36" borderId="37" xfId="0" applyNumberFormat="1" applyFont="1" applyFill="1" applyBorder="1" applyAlignment="1">
      <alignment/>
    </xf>
    <xf numFmtId="44" fontId="11" fillId="36" borderId="20" xfId="0" applyNumberFormat="1" applyFont="1" applyFill="1" applyBorder="1" applyAlignment="1">
      <alignment horizontal="center"/>
    </xf>
    <xf numFmtId="44" fontId="11" fillId="36" borderId="20" xfId="0" applyNumberFormat="1" applyFont="1" applyFill="1" applyBorder="1" applyAlignment="1">
      <alignment horizontal="center" vertical="center"/>
    </xf>
    <xf numFmtId="44" fontId="8" fillId="0" borderId="20" xfId="0" applyNumberFormat="1" applyFont="1" applyBorder="1" applyAlignment="1">
      <alignment horizontal="center" vertical="center"/>
    </xf>
    <xf numFmtId="44" fontId="11" fillId="36" borderId="21" xfId="0" applyNumberFormat="1" applyFont="1" applyFill="1" applyBorder="1" applyAlignment="1">
      <alignment horizontal="center" vertical="center"/>
    </xf>
    <xf numFmtId="44" fontId="11" fillId="36" borderId="38" xfId="0" applyNumberFormat="1" applyFont="1" applyFill="1" applyBorder="1" applyAlignment="1">
      <alignment horizontal="center" vertical="center"/>
    </xf>
    <xf numFmtId="0" fontId="20" fillId="19" borderId="55" xfId="0" applyFont="1" applyFill="1" applyBorder="1" applyAlignment="1">
      <alignment/>
    </xf>
    <xf numFmtId="44" fontId="11" fillId="19" borderId="55" xfId="0" applyNumberFormat="1" applyFont="1" applyFill="1" applyBorder="1" applyAlignment="1">
      <alignment horizontal="center" vertical="center"/>
    </xf>
    <xf numFmtId="0" fontId="24" fillId="35" borderId="40" xfId="0" applyFont="1" applyFill="1" applyBorder="1" applyAlignment="1">
      <alignment/>
    </xf>
    <xf numFmtId="185" fontId="8" fillId="0" borderId="25" xfId="0" applyNumberFormat="1" applyFont="1" applyBorder="1" applyAlignment="1">
      <alignment horizontal="right" vertical="center"/>
    </xf>
    <xf numFmtId="185" fontId="23" fillId="35" borderId="40" xfId="0" applyNumberFormat="1" applyFont="1" applyFill="1" applyBorder="1" applyAlignment="1">
      <alignment horizontal="right" vertical="center"/>
    </xf>
    <xf numFmtId="185" fontId="11" fillId="36" borderId="56" xfId="0" applyNumberFormat="1" applyFont="1" applyFill="1" applyBorder="1" applyAlignment="1">
      <alignment horizontal="right"/>
    </xf>
    <xf numFmtId="185" fontId="11" fillId="36" borderId="25" xfId="0" applyNumberFormat="1" applyFont="1" applyFill="1" applyBorder="1" applyAlignment="1">
      <alignment horizontal="right"/>
    </xf>
    <xf numFmtId="185" fontId="11" fillId="36" borderId="25" xfId="0" applyNumberFormat="1" applyFont="1" applyFill="1" applyBorder="1" applyAlignment="1">
      <alignment horizontal="right" vertical="center"/>
    </xf>
    <xf numFmtId="185" fontId="11" fillId="36" borderId="26" xfId="0" applyNumberFormat="1" applyFont="1" applyFill="1" applyBorder="1" applyAlignment="1">
      <alignment horizontal="righ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1" fillId="35" borderId="40" xfId="0" applyFont="1" applyFill="1" applyBorder="1" applyAlignment="1">
      <alignment/>
    </xf>
    <xf numFmtId="185" fontId="11" fillId="34" borderId="57" xfId="0" applyNumberFormat="1" applyFont="1" applyFill="1" applyBorder="1" applyAlignment="1">
      <alignment horizontal="right" vertical="center"/>
    </xf>
    <xf numFmtId="185" fontId="11" fillId="0" borderId="58" xfId="0" applyNumberFormat="1" applyFont="1" applyBorder="1" applyAlignment="1">
      <alignment horizontal="right"/>
    </xf>
    <xf numFmtId="185" fontId="11" fillId="0" borderId="59" xfId="0" applyNumberFormat="1" applyFont="1" applyBorder="1" applyAlignment="1">
      <alignment horizontal="right"/>
    </xf>
    <xf numFmtId="185" fontId="11" fillId="0" borderId="59" xfId="0" applyNumberFormat="1" applyFont="1" applyBorder="1" applyAlignment="1">
      <alignment horizontal="right" vertical="center"/>
    </xf>
    <xf numFmtId="44" fontId="11" fillId="34" borderId="57" xfId="0" applyNumberFormat="1" applyFont="1" applyFill="1" applyBorder="1" applyAlignment="1">
      <alignment horizontal="center" vertical="center"/>
    </xf>
    <xf numFmtId="44" fontId="11" fillId="0" borderId="58" xfId="0" applyNumberFormat="1" applyFont="1" applyFill="1" applyBorder="1" applyAlignment="1">
      <alignment horizontal="center" vertical="center"/>
    </xf>
    <xf numFmtId="44" fontId="11" fillId="0" borderId="59" xfId="0" applyNumberFormat="1" applyFont="1" applyFill="1" applyBorder="1" applyAlignment="1">
      <alignment horizontal="center" vertical="center"/>
    </xf>
    <xf numFmtId="44" fontId="11" fillId="0" borderId="60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44" fontId="11" fillId="36" borderId="37" xfId="0" applyNumberFormat="1" applyFont="1" applyFill="1" applyBorder="1" applyAlignment="1">
      <alignment horizontal="center"/>
    </xf>
    <xf numFmtId="44" fontId="2" fillId="0" borderId="20" xfId="0" applyNumberFormat="1" applyFont="1" applyBorder="1" applyAlignment="1">
      <alignment horizontal="center"/>
    </xf>
    <xf numFmtId="44" fontId="8" fillId="36" borderId="20" xfId="0" applyNumberFormat="1" applyFont="1" applyFill="1" applyBorder="1" applyAlignment="1">
      <alignment horizontal="center"/>
    </xf>
    <xf numFmtId="185" fontId="8" fillId="0" borderId="25" xfId="0" applyNumberFormat="1" applyFont="1" applyBorder="1" applyAlignment="1">
      <alignment horizontal="right"/>
    </xf>
    <xf numFmtId="0" fontId="8" fillId="37" borderId="21" xfId="0" applyFont="1" applyFill="1" applyBorder="1" applyAlignment="1">
      <alignment/>
    </xf>
    <xf numFmtId="185" fontId="11" fillId="36" borderId="18" xfId="0" applyNumberFormat="1" applyFont="1" applyFill="1" applyBorder="1" applyAlignment="1">
      <alignment horizontal="right"/>
    </xf>
    <xf numFmtId="185" fontId="11" fillId="35" borderId="40" xfId="0" applyNumberFormat="1" applyFont="1" applyFill="1" applyBorder="1" applyAlignment="1">
      <alignment horizontal="right"/>
    </xf>
    <xf numFmtId="0" fontId="11" fillId="19" borderId="28" xfId="0" applyFont="1" applyFill="1" applyBorder="1" applyAlignment="1">
      <alignment vertical="center"/>
    </xf>
    <xf numFmtId="44" fontId="11" fillId="19" borderId="3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1" fontId="13" fillId="35" borderId="55" xfId="0" applyNumberFormat="1" applyFont="1" applyFill="1" applyBorder="1" applyAlignment="1">
      <alignment horizontal="center" vertical="center"/>
    </xf>
    <xf numFmtId="0" fontId="11" fillId="19" borderId="40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185" fontId="13" fillId="0" borderId="23" xfId="0" applyNumberFormat="1" applyFont="1" applyBorder="1" applyAlignment="1">
      <alignment horizontal="right" vertical="center"/>
    </xf>
    <xf numFmtId="185" fontId="13" fillId="0" borderId="46" xfId="0" applyNumberFormat="1" applyFont="1" applyBorder="1" applyAlignment="1">
      <alignment horizontal="right" vertical="center"/>
    </xf>
    <xf numFmtId="185" fontId="13" fillId="0" borderId="56" xfId="0" applyNumberFormat="1" applyFont="1" applyBorder="1" applyAlignment="1">
      <alignment horizontal="right"/>
    </xf>
    <xf numFmtId="185" fontId="13" fillId="0" borderId="53" xfId="0" applyNumberFormat="1" applyFont="1" applyBorder="1" applyAlignment="1">
      <alignment horizontal="right"/>
    </xf>
    <xf numFmtId="185" fontId="13" fillId="35" borderId="40" xfId="0" applyNumberFormat="1" applyFont="1" applyFill="1" applyBorder="1" applyAlignment="1">
      <alignment horizontal="right"/>
    </xf>
    <xf numFmtId="185" fontId="0" fillId="0" borderId="47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11" fillId="35" borderId="40" xfId="0" applyNumberFormat="1" applyFont="1" applyFill="1" applyBorder="1" applyAlignment="1">
      <alignment horizontal="center" vertical="center"/>
    </xf>
    <xf numFmtId="185" fontId="11" fillId="0" borderId="52" xfId="0" applyNumberFormat="1" applyFont="1" applyFill="1" applyBorder="1" applyAlignment="1">
      <alignment horizontal="right" vertical="center" wrapText="1"/>
    </xf>
    <xf numFmtId="185" fontId="11" fillId="0" borderId="25" xfId="0" applyNumberFormat="1" applyFont="1" applyFill="1" applyBorder="1" applyAlignment="1">
      <alignment horizontal="right" vertical="center"/>
    </xf>
    <xf numFmtId="185" fontId="22" fillId="0" borderId="25" xfId="0" applyNumberFormat="1" applyFont="1" applyBorder="1" applyAlignment="1">
      <alignment horizontal="right"/>
    </xf>
    <xf numFmtId="185" fontId="22" fillId="0" borderId="18" xfId="0" applyNumberFormat="1" applyFont="1" applyBorder="1" applyAlignment="1">
      <alignment horizontal="right"/>
    </xf>
    <xf numFmtId="44" fontId="11" fillId="19" borderId="40" xfId="0" applyNumberFormat="1" applyFont="1" applyFill="1" applyBorder="1" applyAlignment="1">
      <alignment horizontal="center" vertical="center"/>
    </xf>
    <xf numFmtId="0" fontId="11" fillId="19" borderId="40" xfId="0" applyFont="1" applyFill="1" applyBorder="1" applyAlignment="1">
      <alignment/>
    </xf>
    <xf numFmtId="7" fontId="11" fillId="19" borderId="55" xfId="0" applyNumberFormat="1" applyFont="1" applyFill="1" applyBorder="1" applyAlignment="1">
      <alignment horizontal="center" vertical="center"/>
    </xf>
    <xf numFmtId="185" fontId="11" fillId="33" borderId="29" xfId="0" applyNumberFormat="1" applyFont="1" applyFill="1" applyBorder="1" applyAlignment="1">
      <alignment horizontal="center" vertical="center"/>
    </xf>
    <xf numFmtId="185" fontId="11" fillId="35" borderId="40" xfId="0" applyNumberFormat="1" applyFont="1" applyFill="1" applyBorder="1" applyAlignment="1">
      <alignment/>
    </xf>
    <xf numFmtId="185" fontId="11" fillId="33" borderId="55" xfId="0" applyNumberFormat="1" applyFont="1" applyFill="1" applyBorder="1" applyAlignment="1">
      <alignment horizontal="center" vertical="center"/>
    </xf>
    <xf numFmtId="4" fontId="11" fillId="0" borderId="56" xfId="0" applyNumberFormat="1" applyFont="1" applyFill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22" fillId="0" borderId="25" xfId="0" applyFont="1" applyBorder="1" applyAlignment="1">
      <alignment/>
    </xf>
    <xf numFmtId="4" fontId="11" fillId="0" borderId="26" xfId="0" applyNumberFormat="1" applyFont="1" applyFill="1" applyBorder="1" applyAlignment="1">
      <alignment horizontal="center" vertical="center"/>
    </xf>
    <xf numFmtId="185" fontId="11" fillId="0" borderId="26" xfId="0" applyNumberFormat="1" applyFont="1" applyFill="1" applyBorder="1" applyAlignment="1">
      <alignment horizontal="right" vertical="center"/>
    </xf>
    <xf numFmtId="185" fontId="11" fillId="0" borderId="22" xfId="0" applyNumberFormat="1" applyFont="1" applyFill="1" applyBorder="1" applyAlignment="1">
      <alignment horizontal="right" vertical="center"/>
    </xf>
    <xf numFmtId="0" fontId="11" fillId="35" borderId="52" xfId="0" applyFont="1" applyFill="1" applyBorder="1" applyAlignment="1">
      <alignment horizontal="center" vertical="center" shrinkToFit="1"/>
    </xf>
    <xf numFmtId="0" fontId="11" fillId="35" borderId="53" xfId="0" applyFont="1" applyFill="1" applyBorder="1" applyAlignment="1">
      <alignment horizontal="center" vertical="center" shrinkToFit="1"/>
    </xf>
    <xf numFmtId="0" fontId="20" fillId="19" borderId="52" xfId="0" applyFont="1" applyFill="1" applyBorder="1" applyAlignment="1">
      <alignment horizontal="center" vertical="center"/>
    </xf>
    <xf numFmtId="0" fontId="20" fillId="19" borderId="5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13" borderId="54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14" fillId="33" borderId="6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" fillId="19" borderId="52" xfId="0" applyFont="1" applyFill="1" applyBorder="1" applyAlignment="1">
      <alignment horizontal="center" vertical="center" wrapText="1"/>
    </xf>
    <xf numFmtId="0" fontId="1" fillId="19" borderId="54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41" xfId="0" applyFont="1" applyFill="1" applyBorder="1" applyAlignment="1">
      <alignment horizontal="center" vertical="center" wrapText="1"/>
    </xf>
    <xf numFmtId="0" fontId="17" fillId="33" borderId="65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0">
      <selection activeCell="M11" sqref="M11"/>
    </sheetView>
  </sheetViews>
  <sheetFormatPr defaultColWidth="9.00390625" defaultRowHeight="12.75"/>
  <cols>
    <col min="1" max="1" width="31.125" style="0" customWidth="1"/>
    <col min="2" max="4" width="10.625" style="0" customWidth="1"/>
    <col min="5" max="5" width="13.625" style="0" customWidth="1"/>
    <col min="6" max="6" width="14.125" style="0" customWidth="1"/>
    <col min="7" max="8" width="13.625" style="0" customWidth="1"/>
    <col min="9" max="9" width="14.75390625" style="0" customWidth="1"/>
    <col min="10" max="10" width="15.00390625" style="0" customWidth="1"/>
  </cols>
  <sheetData>
    <row r="1" spans="1:8" ht="39.75" customHeight="1">
      <c r="A1" s="195" t="s">
        <v>78</v>
      </c>
      <c r="B1" s="195"/>
      <c r="C1" s="195"/>
      <c r="D1" s="195"/>
      <c r="E1" s="195"/>
      <c r="F1" s="195"/>
      <c r="G1" s="195"/>
      <c r="H1" s="195"/>
    </row>
    <row r="2" spans="1:8" ht="39.75" customHeight="1" thickBot="1">
      <c r="A2" s="196" t="s">
        <v>143</v>
      </c>
      <c r="B2" s="196"/>
      <c r="C2" s="196"/>
      <c r="D2" s="196"/>
      <c r="E2" s="196"/>
      <c r="F2" s="196"/>
      <c r="G2" s="196"/>
      <c r="H2" s="196"/>
    </row>
    <row r="3" spans="1:8" s="5" customFormat="1" ht="3.75" customHeight="1" hidden="1" thickBot="1">
      <c r="A3" s="4"/>
      <c r="B3" s="6"/>
      <c r="C3" s="6"/>
      <c r="D3" s="6"/>
      <c r="E3" s="6"/>
      <c r="F3" s="6"/>
      <c r="G3" s="6"/>
      <c r="H3" s="6"/>
    </row>
    <row r="4" spans="1:10" ht="19.5" customHeight="1">
      <c r="A4" s="197" t="s">
        <v>79</v>
      </c>
      <c r="B4" s="199" t="s">
        <v>0</v>
      </c>
      <c r="C4" s="201" t="s">
        <v>17</v>
      </c>
      <c r="D4" s="21" t="s">
        <v>1</v>
      </c>
      <c r="E4" s="203" t="s">
        <v>43</v>
      </c>
      <c r="F4" s="204"/>
      <c r="G4" s="204"/>
      <c r="H4" s="204"/>
      <c r="I4" s="193" t="s">
        <v>111</v>
      </c>
      <c r="J4" s="191" t="s">
        <v>122</v>
      </c>
    </row>
    <row r="5" spans="1:10" ht="60.75" customHeight="1" thickBot="1">
      <c r="A5" s="198"/>
      <c r="B5" s="200"/>
      <c r="C5" s="202"/>
      <c r="D5" s="7" t="s">
        <v>18</v>
      </c>
      <c r="E5" s="2" t="s">
        <v>2</v>
      </c>
      <c r="F5" s="76" t="s">
        <v>81</v>
      </c>
      <c r="G5" s="77" t="s">
        <v>84</v>
      </c>
      <c r="H5" s="22" t="s">
        <v>22</v>
      </c>
      <c r="I5" s="194"/>
      <c r="J5" s="192"/>
    </row>
    <row r="6" spans="1:10" ht="24.75" customHeight="1">
      <c r="A6" s="53" t="s">
        <v>68</v>
      </c>
      <c r="B6" s="52">
        <v>70</v>
      </c>
      <c r="C6" s="83" t="s">
        <v>30</v>
      </c>
      <c r="D6" s="84" t="s">
        <v>32</v>
      </c>
      <c r="E6" s="32">
        <v>160</v>
      </c>
      <c r="F6" s="75">
        <v>3035</v>
      </c>
      <c r="G6" s="32">
        <v>300</v>
      </c>
      <c r="H6" s="67">
        <v>150</v>
      </c>
      <c r="I6" s="112">
        <f>E6+F6+G6+H6</f>
        <v>3645</v>
      </c>
      <c r="J6" s="174">
        <v>5785.5</v>
      </c>
    </row>
    <row r="7" spans="1:17" ht="24.75" customHeight="1">
      <c r="A7" s="49" t="s">
        <v>82</v>
      </c>
      <c r="B7" s="8">
        <v>90</v>
      </c>
      <c r="C7" s="85" t="s">
        <v>30</v>
      </c>
      <c r="D7" s="86" t="s">
        <v>32</v>
      </c>
      <c r="E7" s="30">
        <v>160</v>
      </c>
      <c r="F7" s="87">
        <v>3915</v>
      </c>
      <c r="G7" s="30">
        <v>150</v>
      </c>
      <c r="H7" s="68">
        <v>150</v>
      </c>
      <c r="I7" s="113">
        <v>4375</v>
      </c>
      <c r="J7" s="189">
        <v>5943.08</v>
      </c>
      <c r="Q7" s="78"/>
    </row>
    <row r="8" spans="1:10" ht="24.75" customHeight="1">
      <c r="A8" s="49" t="s">
        <v>83</v>
      </c>
      <c r="B8" s="8">
        <v>90</v>
      </c>
      <c r="C8" s="85" t="s">
        <v>30</v>
      </c>
      <c r="D8" s="86" t="s">
        <v>32</v>
      </c>
      <c r="E8" s="30">
        <v>0</v>
      </c>
      <c r="F8" s="87">
        <v>3440</v>
      </c>
      <c r="G8" s="30">
        <v>150</v>
      </c>
      <c r="H8" s="68">
        <v>0</v>
      </c>
      <c r="I8" s="113">
        <f>F8+G8+H8</f>
        <v>3590</v>
      </c>
      <c r="J8" s="190"/>
    </row>
    <row r="9" spans="1:10" ht="24.75" customHeight="1">
      <c r="A9" s="49" t="s">
        <v>89</v>
      </c>
      <c r="B9" s="8">
        <v>35</v>
      </c>
      <c r="C9" s="85" t="s">
        <v>30</v>
      </c>
      <c r="D9" s="86" t="s">
        <v>32</v>
      </c>
      <c r="E9" s="30">
        <v>160</v>
      </c>
      <c r="F9" s="87">
        <v>1520</v>
      </c>
      <c r="G9" s="30">
        <v>150</v>
      </c>
      <c r="H9" s="68">
        <v>150</v>
      </c>
      <c r="I9" s="113">
        <f>E9+F9+G9+H9</f>
        <v>1980</v>
      </c>
      <c r="J9" s="189">
        <v>4354.95</v>
      </c>
    </row>
    <row r="10" spans="1:10" ht="24.75" customHeight="1">
      <c r="A10" s="49" t="s">
        <v>90</v>
      </c>
      <c r="B10" s="8">
        <v>40</v>
      </c>
      <c r="C10" s="85" t="s">
        <v>30</v>
      </c>
      <c r="D10" s="86" t="s">
        <v>32</v>
      </c>
      <c r="E10" s="30">
        <v>0</v>
      </c>
      <c r="F10" s="87">
        <v>1740</v>
      </c>
      <c r="G10" s="30">
        <v>150</v>
      </c>
      <c r="H10" s="68">
        <v>150</v>
      </c>
      <c r="I10" s="113">
        <v>2040</v>
      </c>
      <c r="J10" s="190"/>
    </row>
    <row r="11" spans="1:10" ht="25.5" customHeight="1">
      <c r="A11" s="49" t="s">
        <v>86</v>
      </c>
      <c r="B11" s="8">
        <v>30</v>
      </c>
      <c r="C11" s="85" t="s">
        <v>30</v>
      </c>
      <c r="D11" s="86" t="s">
        <v>33</v>
      </c>
      <c r="E11" s="30">
        <v>0</v>
      </c>
      <c r="F11" s="30">
        <v>0</v>
      </c>
      <c r="G11" s="30">
        <v>0</v>
      </c>
      <c r="H11" s="68">
        <v>0</v>
      </c>
      <c r="I11" s="114">
        <f>E11+F11+G11+H11</f>
        <v>0</v>
      </c>
      <c r="J11" s="176"/>
    </row>
    <row r="12" spans="1:10" ht="25.5" customHeight="1">
      <c r="A12" s="49" t="s">
        <v>91</v>
      </c>
      <c r="B12" s="8">
        <v>10</v>
      </c>
      <c r="C12" s="85" t="s">
        <v>92</v>
      </c>
      <c r="D12" s="86" t="s">
        <v>33</v>
      </c>
      <c r="E12" s="30">
        <v>150</v>
      </c>
      <c r="F12" s="30">
        <v>0</v>
      </c>
      <c r="G12" s="30">
        <v>150</v>
      </c>
      <c r="H12" s="68">
        <v>150</v>
      </c>
      <c r="I12" s="114">
        <v>450</v>
      </c>
      <c r="J12" s="176"/>
    </row>
    <row r="13" spans="1:10" ht="25.5" customHeight="1">
      <c r="A13" s="49" t="s">
        <v>69</v>
      </c>
      <c r="B13" s="8">
        <v>52</v>
      </c>
      <c r="C13" s="85" t="s">
        <v>30</v>
      </c>
      <c r="D13" s="86" t="s">
        <v>33</v>
      </c>
      <c r="E13" s="30">
        <v>0</v>
      </c>
      <c r="F13" s="30">
        <v>0</v>
      </c>
      <c r="G13" s="30">
        <v>0</v>
      </c>
      <c r="H13" s="68">
        <v>0</v>
      </c>
      <c r="I13" s="114">
        <f>E13+F13+G13+H13</f>
        <v>0</v>
      </c>
      <c r="J13" s="176"/>
    </row>
    <row r="14" spans="1:10" ht="24.75" customHeight="1">
      <c r="A14" s="48" t="s">
        <v>70</v>
      </c>
      <c r="B14" s="8">
        <v>208</v>
      </c>
      <c r="C14" s="85" t="s">
        <v>30</v>
      </c>
      <c r="D14" s="86" t="s">
        <v>34</v>
      </c>
      <c r="E14" s="30">
        <v>160</v>
      </c>
      <c r="F14" s="30">
        <v>0</v>
      </c>
      <c r="G14" s="30">
        <v>300</v>
      </c>
      <c r="H14" s="68">
        <v>0</v>
      </c>
      <c r="I14" s="113">
        <f>E14+F14+G14+H14</f>
        <v>460</v>
      </c>
      <c r="J14" s="175">
        <v>195.3</v>
      </c>
    </row>
    <row r="15" spans="1:10" ht="24.75" customHeight="1">
      <c r="A15" s="48" t="s">
        <v>71</v>
      </c>
      <c r="B15" s="8">
        <v>290</v>
      </c>
      <c r="C15" s="85" t="s">
        <v>30</v>
      </c>
      <c r="D15" s="86" t="s">
        <v>34</v>
      </c>
      <c r="E15" s="30">
        <v>160</v>
      </c>
      <c r="F15" s="30">
        <v>0</v>
      </c>
      <c r="G15" s="30">
        <v>500</v>
      </c>
      <c r="H15" s="68">
        <v>300</v>
      </c>
      <c r="I15" s="113">
        <f>E15+F15+G15+H15</f>
        <v>960</v>
      </c>
      <c r="J15" s="175">
        <v>367.86</v>
      </c>
    </row>
    <row r="16" spans="1:10" ht="24.75" customHeight="1">
      <c r="A16" s="49" t="s">
        <v>72</v>
      </c>
      <c r="B16" s="8">
        <v>28</v>
      </c>
      <c r="C16" s="85" t="s">
        <v>30</v>
      </c>
      <c r="D16" s="86" t="s">
        <v>35</v>
      </c>
      <c r="E16" s="30">
        <v>0</v>
      </c>
      <c r="F16" s="30">
        <v>0</v>
      </c>
      <c r="G16" s="30">
        <v>0</v>
      </c>
      <c r="H16" s="68">
        <v>0</v>
      </c>
      <c r="I16" s="114">
        <v>0</v>
      </c>
      <c r="J16" s="176"/>
    </row>
    <row r="17" spans="1:10" ht="24.75" customHeight="1">
      <c r="A17" s="49" t="s">
        <v>73</v>
      </c>
      <c r="B17" s="8">
        <v>200</v>
      </c>
      <c r="C17" s="85" t="s">
        <v>31</v>
      </c>
      <c r="D17" s="86" t="s">
        <v>87</v>
      </c>
      <c r="E17" s="30">
        <v>100</v>
      </c>
      <c r="F17" s="30">
        <v>500</v>
      </c>
      <c r="G17" s="30">
        <v>400</v>
      </c>
      <c r="H17" s="68">
        <v>1000</v>
      </c>
      <c r="I17" s="113">
        <v>2000</v>
      </c>
      <c r="J17" s="175">
        <v>3378.63</v>
      </c>
    </row>
    <row r="18" spans="1:10" ht="24.75" customHeight="1">
      <c r="A18" s="49" t="s">
        <v>97</v>
      </c>
      <c r="B18" s="8">
        <v>60</v>
      </c>
      <c r="C18" s="85" t="s">
        <v>31</v>
      </c>
      <c r="D18" s="88" t="s">
        <v>35</v>
      </c>
      <c r="E18" s="79">
        <v>200</v>
      </c>
      <c r="F18" s="79">
        <v>0</v>
      </c>
      <c r="G18" s="79">
        <v>3500</v>
      </c>
      <c r="H18" s="80">
        <v>13500</v>
      </c>
      <c r="I18" s="113">
        <v>17200</v>
      </c>
      <c r="J18" s="175">
        <v>7555.45</v>
      </c>
    </row>
    <row r="19" spans="1:10" ht="24.75" customHeight="1" thickBot="1">
      <c r="A19" s="49" t="s">
        <v>93</v>
      </c>
      <c r="B19" s="8"/>
      <c r="C19" s="85"/>
      <c r="D19" s="86"/>
      <c r="E19" s="30"/>
      <c r="F19" s="30"/>
      <c r="G19" s="30"/>
      <c r="H19" s="68">
        <v>3000</v>
      </c>
      <c r="I19" s="113">
        <v>3000</v>
      </c>
      <c r="J19" s="177"/>
    </row>
    <row r="20" spans="1:10" ht="24.75" customHeight="1" hidden="1">
      <c r="A20" s="49"/>
      <c r="B20" s="8"/>
      <c r="C20" s="85"/>
      <c r="D20" s="86"/>
      <c r="E20" s="30"/>
      <c r="F20" s="30"/>
      <c r="G20" s="30"/>
      <c r="H20" s="68"/>
      <c r="I20" s="115">
        <f>SUM(I6:I19)</f>
        <v>39700</v>
      </c>
      <c r="J20" s="170"/>
    </row>
    <row r="21" spans="1:10" ht="24.75" customHeight="1" hidden="1">
      <c r="A21" s="50"/>
      <c r="B21" s="45"/>
      <c r="C21" s="89"/>
      <c r="D21" s="90"/>
      <c r="E21" s="46"/>
      <c r="F21" s="46"/>
      <c r="G21" s="46"/>
      <c r="H21" s="71"/>
      <c r="I21" s="115"/>
      <c r="J21" s="171"/>
    </row>
    <row r="22" spans="1:10" ht="24.75" customHeight="1" hidden="1" thickBot="1">
      <c r="A22" s="54"/>
      <c r="B22" s="55"/>
      <c r="C22" s="91"/>
      <c r="D22" s="91"/>
      <c r="E22" s="56"/>
      <c r="F22" s="56"/>
      <c r="G22" s="56"/>
      <c r="H22" s="72"/>
      <c r="I22" s="116"/>
      <c r="J22" s="172"/>
    </row>
    <row r="23" spans="1:10" ht="34.5" customHeight="1" thickBot="1">
      <c r="A23" s="51" t="s">
        <v>3</v>
      </c>
      <c r="B23" s="92"/>
      <c r="C23" s="93"/>
      <c r="D23" s="94"/>
      <c r="E23" s="47">
        <f>E6+E7+E8+E9+E10+E11+E12+E13+E14+E15+E16+E17+E18+E19</f>
        <v>1250</v>
      </c>
      <c r="F23" s="47">
        <f>F6+F7+F8+F9+F10+F11+F12+F13+F14+F15+F16+F17+F18+F19</f>
        <v>14150</v>
      </c>
      <c r="G23" s="47">
        <f>G6+G7+G8+G9+G10+G11+G12+G13+G14+G15+G16+G17+G18+G19</f>
        <v>5750</v>
      </c>
      <c r="H23" s="73">
        <f>H6+H7+H8+H9+H10+H11+H12+H13+H14+H15+H16+H17+H18+H19</f>
        <v>18550</v>
      </c>
      <c r="I23" s="117">
        <v>39700</v>
      </c>
      <c r="J23" s="173">
        <f>SUM(J6:J22)</f>
        <v>27580.77</v>
      </c>
    </row>
    <row r="24" spans="1:9" ht="24.75" customHeight="1">
      <c r="A24" s="1"/>
      <c r="B24" s="95"/>
      <c r="C24" s="95"/>
      <c r="D24" s="95"/>
      <c r="E24" s="95"/>
      <c r="F24" s="95"/>
      <c r="G24" s="95"/>
      <c r="H24" s="95"/>
      <c r="I24" s="96"/>
    </row>
  </sheetData>
  <sheetProtection/>
  <mergeCells count="10">
    <mergeCell ref="J9:J10"/>
    <mergeCell ref="J4:J5"/>
    <mergeCell ref="J7:J8"/>
    <mergeCell ref="I4:I5"/>
    <mergeCell ref="A1:H1"/>
    <mergeCell ref="A2:H2"/>
    <mergeCell ref="A4:A5"/>
    <mergeCell ref="B4:B5"/>
    <mergeCell ref="C4:C5"/>
    <mergeCell ref="E4:H4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7">
      <selection activeCell="M8" sqref="M8"/>
    </sheetView>
  </sheetViews>
  <sheetFormatPr defaultColWidth="9.00390625" defaultRowHeight="12.75"/>
  <cols>
    <col min="1" max="1" width="23.625" style="0" customWidth="1"/>
    <col min="2" max="4" width="8.625" style="0" customWidth="1"/>
    <col min="5" max="8" width="15.625" style="0" customWidth="1"/>
    <col min="9" max="9" width="14.625" style="0" customWidth="1"/>
    <col min="10" max="10" width="15.625" style="0" customWidth="1"/>
  </cols>
  <sheetData>
    <row r="1" spans="1:10" ht="18" customHeight="1">
      <c r="A1" s="206" t="s">
        <v>53</v>
      </c>
      <c r="B1" s="210" t="s">
        <v>0</v>
      </c>
      <c r="C1" s="208" t="s">
        <v>4</v>
      </c>
      <c r="D1" s="212" t="s">
        <v>1</v>
      </c>
      <c r="E1" s="203" t="s">
        <v>43</v>
      </c>
      <c r="F1" s="205"/>
      <c r="G1" s="205"/>
      <c r="H1" s="204"/>
      <c r="I1" s="122" t="s">
        <v>19</v>
      </c>
      <c r="J1" s="97" t="s">
        <v>123</v>
      </c>
    </row>
    <row r="2" spans="1:10" ht="18" customHeight="1" thickBot="1">
      <c r="A2" s="207"/>
      <c r="B2" s="211"/>
      <c r="C2" s="209"/>
      <c r="D2" s="213"/>
      <c r="E2" s="60" t="s">
        <v>2</v>
      </c>
      <c r="F2" s="61" t="s">
        <v>36</v>
      </c>
      <c r="G2" s="61" t="s">
        <v>46</v>
      </c>
      <c r="H2" s="70" t="s">
        <v>47</v>
      </c>
      <c r="I2" s="123">
        <v>2018</v>
      </c>
      <c r="J2" s="121">
        <v>2018</v>
      </c>
    </row>
    <row r="3" spans="1:10" ht="22.5" customHeight="1">
      <c r="A3" s="16" t="s">
        <v>74</v>
      </c>
      <c r="B3" s="11">
        <v>240</v>
      </c>
      <c r="C3" s="12">
        <v>2</v>
      </c>
      <c r="D3" s="12" t="s">
        <v>96</v>
      </c>
      <c r="E3" s="32">
        <v>1300</v>
      </c>
      <c r="F3" s="32">
        <v>2200</v>
      </c>
      <c r="G3" s="32">
        <v>1000</v>
      </c>
      <c r="H3" s="67"/>
      <c r="I3" s="118">
        <f>E3+F3+G3</f>
        <v>4500</v>
      </c>
      <c r="J3" s="184">
        <v>1241.8</v>
      </c>
    </row>
    <row r="4" spans="1:10" ht="22.5" customHeight="1">
      <c r="A4" s="17" t="s">
        <v>5</v>
      </c>
      <c r="B4" s="13">
        <v>192</v>
      </c>
      <c r="C4" s="9">
        <v>12</v>
      </c>
      <c r="D4" s="9" t="s">
        <v>54</v>
      </c>
      <c r="E4" s="30">
        <v>2400</v>
      </c>
      <c r="F4" s="30">
        <v>1600</v>
      </c>
      <c r="G4" s="30">
        <v>500</v>
      </c>
      <c r="H4" s="68"/>
      <c r="I4" s="119">
        <f>E4+F4+G4+H4</f>
        <v>4500</v>
      </c>
      <c r="J4" s="185">
        <v>6147.6</v>
      </c>
    </row>
    <row r="5" spans="1:10" ht="22.5" customHeight="1">
      <c r="A5" s="18" t="s">
        <v>6</v>
      </c>
      <c r="B5" s="14">
        <v>315</v>
      </c>
      <c r="C5" s="9">
        <v>35</v>
      </c>
      <c r="D5" s="9" t="s">
        <v>55</v>
      </c>
      <c r="E5" s="30">
        <v>1050</v>
      </c>
      <c r="F5" s="30">
        <v>400</v>
      </c>
      <c r="G5" s="30"/>
      <c r="H5" s="68"/>
      <c r="I5" s="119">
        <f>E5+F5+G5+H5</f>
        <v>1450</v>
      </c>
      <c r="J5" s="186">
        <v>1521.77</v>
      </c>
    </row>
    <row r="6" spans="1:10" ht="22.5" customHeight="1">
      <c r="A6" s="17" t="s">
        <v>7</v>
      </c>
      <c r="B6" s="13">
        <v>175</v>
      </c>
      <c r="C6" s="9">
        <v>35</v>
      </c>
      <c r="D6" s="9" t="s">
        <v>55</v>
      </c>
      <c r="E6" s="30">
        <v>1050</v>
      </c>
      <c r="F6" s="30">
        <v>350</v>
      </c>
      <c r="G6" s="30"/>
      <c r="H6" s="68"/>
      <c r="I6" s="119">
        <v>1400</v>
      </c>
      <c r="J6" s="185">
        <v>1234.93</v>
      </c>
    </row>
    <row r="7" spans="1:10" ht="22.5" customHeight="1">
      <c r="A7" s="17" t="s">
        <v>8</v>
      </c>
      <c r="B7" s="13">
        <v>350</v>
      </c>
      <c r="C7" s="9">
        <v>30</v>
      </c>
      <c r="D7" s="9" t="s">
        <v>55</v>
      </c>
      <c r="E7" s="30">
        <v>2200</v>
      </c>
      <c r="F7" s="30">
        <v>800</v>
      </c>
      <c r="G7" s="30"/>
      <c r="H7" s="68"/>
      <c r="I7" s="119">
        <f>E7+F7+G7+H7</f>
        <v>3000</v>
      </c>
      <c r="J7" s="185">
        <v>2063.7</v>
      </c>
    </row>
    <row r="8" spans="1:10" ht="22.5" customHeight="1">
      <c r="A8" s="17" t="s">
        <v>48</v>
      </c>
      <c r="B8" s="13">
        <v>120</v>
      </c>
      <c r="C8" s="9">
        <v>15</v>
      </c>
      <c r="D8" s="9" t="s">
        <v>55</v>
      </c>
      <c r="E8" s="30">
        <v>1200</v>
      </c>
      <c r="F8" s="30">
        <v>450</v>
      </c>
      <c r="G8" s="30"/>
      <c r="H8" s="68"/>
      <c r="I8" s="119">
        <f aca="true" t="shared" si="0" ref="I8:I13">E8+F8+G8</f>
        <v>1650</v>
      </c>
      <c r="J8" s="185">
        <v>2400.31</v>
      </c>
    </row>
    <row r="9" spans="1:10" ht="22.5" customHeight="1">
      <c r="A9" s="17" t="s">
        <v>20</v>
      </c>
      <c r="B9" s="13">
        <v>108</v>
      </c>
      <c r="C9" s="9">
        <v>12</v>
      </c>
      <c r="D9" s="9" t="s">
        <v>55</v>
      </c>
      <c r="E9" s="30">
        <v>1000</v>
      </c>
      <c r="F9" s="30">
        <v>350</v>
      </c>
      <c r="G9" s="30"/>
      <c r="H9" s="68"/>
      <c r="I9" s="119">
        <f t="shared" si="0"/>
        <v>1350</v>
      </c>
      <c r="J9" s="185">
        <v>1175.59</v>
      </c>
    </row>
    <row r="10" spans="1:10" ht="22.5" customHeight="1">
      <c r="A10" s="18" t="s">
        <v>21</v>
      </c>
      <c r="B10" s="14">
        <v>15</v>
      </c>
      <c r="C10" s="9">
        <v>5</v>
      </c>
      <c r="D10" s="9" t="s">
        <v>55</v>
      </c>
      <c r="E10" s="30">
        <v>70</v>
      </c>
      <c r="F10" s="30">
        <v>30</v>
      </c>
      <c r="G10" s="30"/>
      <c r="H10" s="68"/>
      <c r="I10" s="119">
        <f t="shared" si="0"/>
        <v>100</v>
      </c>
      <c r="J10" s="187"/>
    </row>
    <row r="11" spans="1:10" ht="22.5" customHeight="1">
      <c r="A11" s="19" t="s">
        <v>9</v>
      </c>
      <c r="B11" s="14">
        <v>6</v>
      </c>
      <c r="C11" s="9">
        <v>2</v>
      </c>
      <c r="D11" s="9" t="s">
        <v>55</v>
      </c>
      <c r="E11" s="30">
        <v>10</v>
      </c>
      <c r="F11" s="30">
        <v>20</v>
      </c>
      <c r="G11" s="30"/>
      <c r="H11" s="68"/>
      <c r="I11" s="119">
        <f t="shared" si="0"/>
        <v>30</v>
      </c>
      <c r="J11" s="185">
        <v>10.67</v>
      </c>
    </row>
    <row r="12" spans="1:10" ht="22.5" customHeight="1">
      <c r="A12" s="19" t="s">
        <v>10</v>
      </c>
      <c r="B12" s="14"/>
      <c r="C12" s="9"/>
      <c r="D12" s="9" t="s">
        <v>55</v>
      </c>
      <c r="E12" s="30">
        <v>350</v>
      </c>
      <c r="F12" s="30">
        <v>150</v>
      </c>
      <c r="G12" s="30"/>
      <c r="H12" s="68"/>
      <c r="I12" s="119">
        <f t="shared" si="0"/>
        <v>500</v>
      </c>
      <c r="J12" s="185">
        <v>162.94</v>
      </c>
    </row>
    <row r="13" spans="1:10" ht="22.5" customHeight="1">
      <c r="A13" s="19" t="s">
        <v>11</v>
      </c>
      <c r="B13" s="14">
        <v>18</v>
      </c>
      <c r="C13" s="9">
        <v>6</v>
      </c>
      <c r="D13" s="9" t="s">
        <v>55</v>
      </c>
      <c r="E13" s="30">
        <v>250</v>
      </c>
      <c r="F13" s="30">
        <v>50</v>
      </c>
      <c r="G13" s="30"/>
      <c r="H13" s="68"/>
      <c r="I13" s="119">
        <f t="shared" si="0"/>
        <v>300</v>
      </c>
      <c r="J13" s="187"/>
    </row>
    <row r="14" spans="1:10" ht="22.5" customHeight="1">
      <c r="A14" s="19" t="s">
        <v>12</v>
      </c>
      <c r="B14" s="14">
        <v>20</v>
      </c>
      <c r="C14" s="9">
        <v>4</v>
      </c>
      <c r="D14" s="9" t="s">
        <v>56</v>
      </c>
      <c r="E14" s="30">
        <v>400</v>
      </c>
      <c r="F14" s="30">
        <v>100</v>
      </c>
      <c r="G14" s="30"/>
      <c r="H14" s="68"/>
      <c r="I14" s="119">
        <f>E14+F14+G14+G14</f>
        <v>500</v>
      </c>
      <c r="J14" s="185">
        <v>563.49</v>
      </c>
    </row>
    <row r="15" spans="1:10" ht="22.5" customHeight="1">
      <c r="A15" s="19" t="s">
        <v>23</v>
      </c>
      <c r="B15" s="14">
        <v>15</v>
      </c>
      <c r="C15" s="9">
        <v>1</v>
      </c>
      <c r="D15" s="9" t="s">
        <v>33</v>
      </c>
      <c r="E15" s="30"/>
      <c r="F15" s="30">
        <v>150</v>
      </c>
      <c r="G15" s="30">
        <v>50</v>
      </c>
      <c r="H15" s="68"/>
      <c r="I15" s="119">
        <f>E15+F15+G15</f>
        <v>200</v>
      </c>
      <c r="J15" s="187"/>
    </row>
    <row r="16" spans="1:10" ht="22.5" customHeight="1">
      <c r="A16" s="39" t="s">
        <v>124</v>
      </c>
      <c r="B16" s="14">
        <v>60</v>
      </c>
      <c r="C16" s="9">
        <v>1</v>
      </c>
      <c r="D16" s="9" t="s">
        <v>35</v>
      </c>
      <c r="E16" s="30">
        <v>600</v>
      </c>
      <c r="F16" s="30">
        <v>800</v>
      </c>
      <c r="G16" s="30">
        <v>200</v>
      </c>
      <c r="H16" s="68"/>
      <c r="I16" s="119">
        <f>E16+F16+G16</f>
        <v>1600</v>
      </c>
      <c r="J16" s="185">
        <v>696</v>
      </c>
    </row>
    <row r="17" spans="1:10" ht="22.5" customHeight="1">
      <c r="A17" s="39" t="s">
        <v>57</v>
      </c>
      <c r="B17" s="14">
        <v>100</v>
      </c>
      <c r="C17" s="9">
        <v>5</v>
      </c>
      <c r="D17" s="9" t="s">
        <v>35</v>
      </c>
      <c r="E17" s="30">
        <v>100</v>
      </c>
      <c r="F17" s="30">
        <v>1000</v>
      </c>
      <c r="G17" s="30">
        <v>100</v>
      </c>
      <c r="H17" s="68"/>
      <c r="I17" s="119">
        <f>E17+F17+G17</f>
        <v>1200</v>
      </c>
      <c r="J17" s="185">
        <v>1697.39</v>
      </c>
    </row>
    <row r="18" spans="1:10" ht="22.5" customHeight="1">
      <c r="A18" s="19" t="s">
        <v>52</v>
      </c>
      <c r="B18" s="14">
        <v>220</v>
      </c>
      <c r="C18" s="9">
        <v>1</v>
      </c>
      <c r="D18" s="9" t="s">
        <v>59</v>
      </c>
      <c r="E18" s="30"/>
      <c r="F18" s="30">
        <v>400</v>
      </c>
      <c r="G18" s="30">
        <v>300</v>
      </c>
      <c r="H18" s="68">
        <v>500</v>
      </c>
      <c r="I18" s="119">
        <v>1200</v>
      </c>
      <c r="J18" s="185">
        <v>646.68</v>
      </c>
    </row>
    <row r="19" spans="1:10" ht="22.5" customHeight="1">
      <c r="A19" s="19" t="s">
        <v>125</v>
      </c>
      <c r="B19" s="14">
        <v>70</v>
      </c>
      <c r="C19" s="9">
        <v>1</v>
      </c>
      <c r="D19" s="9" t="s">
        <v>35</v>
      </c>
      <c r="E19" s="30">
        <v>500</v>
      </c>
      <c r="F19" s="30">
        <v>2200</v>
      </c>
      <c r="G19" s="30">
        <v>2000</v>
      </c>
      <c r="H19" s="68">
        <v>1300</v>
      </c>
      <c r="I19" s="119">
        <f>H19+G19+F19+E19</f>
        <v>6000</v>
      </c>
      <c r="J19" s="185">
        <v>6354.5</v>
      </c>
    </row>
    <row r="20" spans="1:10" ht="22.5" customHeight="1">
      <c r="A20" s="19" t="s">
        <v>58</v>
      </c>
      <c r="B20" s="14">
        <v>8</v>
      </c>
      <c r="C20" s="9">
        <v>1</v>
      </c>
      <c r="D20" s="9" t="s">
        <v>34</v>
      </c>
      <c r="E20" s="30">
        <v>1500</v>
      </c>
      <c r="F20" s="30"/>
      <c r="G20" s="30"/>
      <c r="H20" s="68"/>
      <c r="I20" s="119">
        <v>1500</v>
      </c>
      <c r="J20" s="185">
        <v>725.5</v>
      </c>
    </row>
    <row r="21" spans="1:10" ht="22.5" customHeight="1" thickBot="1">
      <c r="A21" s="19" t="s">
        <v>126</v>
      </c>
      <c r="B21" s="34"/>
      <c r="C21" s="10"/>
      <c r="D21" s="10"/>
      <c r="E21" s="31"/>
      <c r="F21" s="31"/>
      <c r="G21" s="31"/>
      <c r="H21" s="69"/>
      <c r="I21" s="120"/>
      <c r="J21" s="188">
        <v>23.12</v>
      </c>
    </row>
    <row r="22" spans="1:10" ht="24.75" customHeight="1" thickBot="1">
      <c r="A22" s="35" t="s">
        <v>3</v>
      </c>
      <c r="B22" s="37"/>
      <c r="C22" s="38"/>
      <c r="D22" s="36"/>
      <c r="E22" s="181">
        <f>E3+E4+E5+E6+E7+E8+E9+E10+E11+E12+E13+E14+E15+E16+E17+E18+E19+E20+E21</f>
        <v>13980</v>
      </c>
      <c r="F22" s="181">
        <f>F3+F4+F5+F6+F7+F8+F9+F10+F11+F12+F13+F14+F15+F16+F17+F18+F19+F20</f>
        <v>11050</v>
      </c>
      <c r="G22" s="181">
        <f>G3+G4+G5+G6+G7+G8+G9+G10+G11+G12+G13+G14+G15+G16+G17+G18+G19+G20</f>
        <v>4150</v>
      </c>
      <c r="H22" s="183">
        <f>H3+H4+H5+H6+H7+H8+H9+H10+H11+H12+H13+H14+H15+H16+H17+H18+H19+H20</f>
        <v>1800</v>
      </c>
      <c r="I22" s="180">
        <f>SUM(I3:I21)</f>
        <v>30980</v>
      </c>
      <c r="J22" s="182">
        <f>SUM(J3:J21)</f>
        <v>26665.989999999998</v>
      </c>
    </row>
    <row r="23" spans="1:9" ht="24.75" customHeight="1">
      <c r="A23" s="1"/>
      <c r="B23" s="1"/>
      <c r="C23" s="1"/>
      <c r="D23" s="1"/>
      <c r="E23" s="1"/>
      <c r="F23" s="1"/>
      <c r="G23" s="33"/>
      <c r="H23" s="1"/>
      <c r="I23" s="100"/>
    </row>
  </sheetData>
  <sheetProtection/>
  <mergeCells count="5">
    <mergeCell ref="E1:H1"/>
    <mergeCell ref="A1:A2"/>
    <mergeCell ref="C1:C2"/>
    <mergeCell ref="B1:B2"/>
    <mergeCell ref="D1:D2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6">
      <selection activeCell="K10" sqref="K10"/>
    </sheetView>
  </sheetViews>
  <sheetFormatPr defaultColWidth="9.00390625" defaultRowHeight="12.75"/>
  <cols>
    <col min="1" max="1" width="35.75390625" style="0" customWidth="1"/>
    <col min="2" max="2" width="17.75390625" style="0" customWidth="1"/>
    <col min="3" max="3" width="16.75390625" style="0" customWidth="1"/>
    <col min="4" max="4" width="13.75390625" style="0" customWidth="1"/>
    <col min="5" max="5" width="35.75390625" style="0" customWidth="1"/>
    <col min="6" max="6" width="17.625" style="0" customWidth="1"/>
    <col min="7" max="7" width="16.375" style="0" customWidth="1"/>
  </cols>
  <sheetData>
    <row r="1" spans="1:6" ht="24" customHeight="1" thickBot="1">
      <c r="A1" s="99" t="s">
        <v>80</v>
      </c>
      <c r="B1" s="130" t="s">
        <v>88</v>
      </c>
      <c r="C1" s="132" t="s">
        <v>112</v>
      </c>
      <c r="D1" s="103"/>
      <c r="E1" s="214" t="s">
        <v>13</v>
      </c>
      <c r="F1" s="214"/>
    </row>
    <row r="2" spans="1:7" ht="18" customHeight="1" thickBot="1">
      <c r="A2" s="20" t="s">
        <v>61</v>
      </c>
      <c r="B2" s="124">
        <v>15000</v>
      </c>
      <c r="C2" s="135">
        <v>35482.24</v>
      </c>
      <c r="D2" s="109"/>
      <c r="E2" s="1"/>
      <c r="F2" s="179" t="s">
        <v>88</v>
      </c>
      <c r="G2" s="141" t="s">
        <v>112</v>
      </c>
    </row>
    <row r="3" spans="1:7" ht="18" customHeight="1">
      <c r="A3" s="20" t="s">
        <v>60</v>
      </c>
      <c r="B3" s="125">
        <v>2000</v>
      </c>
      <c r="C3" s="136">
        <v>950</v>
      </c>
      <c r="D3" s="109"/>
      <c r="E3" s="139" t="s">
        <v>75</v>
      </c>
      <c r="F3" s="147">
        <f>rozpočet!I23</f>
        <v>39700</v>
      </c>
      <c r="G3" s="143">
        <v>27580.77</v>
      </c>
    </row>
    <row r="4" spans="1:7" ht="18" customHeight="1">
      <c r="A4" s="20" t="s">
        <v>37</v>
      </c>
      <c r="B4" s="125">
        <v>260000</v>
      </c>
      <c r="C4" s="136">
        <v>295258</v>
      </c>
      <c r="D4" s="109"/>
      <c r="E4" s="140" t="s">
        <v>76</v>
      </c>
      <c r="F4" s="148">
        <f>rozpočet2!I22</f>
        <v>30980</v>
      </c>
      <c r="G4" s="144">
        <v>26665.99</v>
      </c>
    </row>
    <row r="5" spans="1:7" s="24" customFormat="1" ht="18" customHeight="1">
      <c r="A5" s="23" t="s">
        <v>98</v>
      </c>
      <c r="B5" s="126">
        <v>70000</v>
      </c>
      <c r="C5" s="137">
        <v>65702</v>
      </c>
      <c r="D5" s="108"/>
      <c r="E5" s="27" t="s">
        <v>77</v>
      </c>
      <c r="F5" s="148">
        <f>B2</f>
        <v>15000</v>
      </c>
      <c r="G5" s="145">
        <v>35482.24</v>
      </c>
    </row>
    <row r="6" spans="1:9" s="24" customFormat="1" ht="18" customHeight="1">
      <c r="A6" s="23" t="s">
        <v>99</v>
      </c>
      <c r="B6" s="126">
        <v>30000</v>
      </c>
      <c r="C6" s="137">
        <v>31315</v>
      </c>
      <c r="D6" s="108"/>
      <c r="E6" s="27" t="s">
        <v>24</v>
      </c>
      <c r="F6" s="148">
        <f>B3</f>
        <v>2000</v>
      </c>
      <c r="G6" s="145">
        <v>950</v>
      </c>
      <c r="I6" s="104"/>
    </row>
    <row r="7" spans="1:7" s="24" customFormat="1" ht="18" customHeight="1">
      <c r="A7" s="23" t="s">
        <v>100</v>
      </c>
      <c r="B7" s="126">
        <f>B15+B14+B13+B12+B11+B10+B9+B8</f>
        <v>11600</v>
      </c>
      <c r="C7" s="137">
        <v>14924.49</v>
      </c>
      <c r="D7" s="108"/>
      <c r="E7" s="27" t="s">
        <v>37</v>
      </c>
      <c r="F7" s="148">
        <f>B4</f>
        <v>260000</v>
      </c>
      <c r="G7" s="145">
        <v>295258</v>
      </c>
    </row>
    <row r="8" spans="1:7" s="24" customFormat="1" ht="15.75" customHeight="1">
      <c r="A8" s="101" t="s">
        <v>138</v>
      </c>
      <c r="B8" s="127">
        <v>1300</v>
      </c>
      <c r="C8" s="133">
        <v>794.32</v>
      </c>
      <c r="D8" s="106"/>
      <c r="E8" s="27" t="s">
        <v>101</v>
      </c>
      <c r="F8" s="148">
        <f>B5</f>
        <v>70000</v>
      </c>
      <c r="G8" s="145">
        <v>65702</v>
      </c>
    </row>
    <row r="9" spans="1:7" s="24" customFormat="1" ht="15.75" customHeight="1">
      <c r="A9" s="40" t="s">
        <v>62</v>
      </c>
      <c r="B9" s="127">
        <v>3500</v>
      </c>
      <c r="C9" s="133">
        <v>4553.19</v>
      </c>
      <c r="D9" s="106"/>
      <c r="E9" s="27" t="s">
        <v>102</v>
      </c>
      <c r="F9" s="148">
        <v>30000</v>
      </c>
      <c r="G9" s="145">
        <v>31315</v>
      </c>
    </row>
    <row r="10" spans="1:7" s="24" customFormat="1" ht="15.75" customHeight="1">
      <c r="A10" s="40" t="s">
        <v>49</v>
      </c>
      <c r="B10" s="127">
        <v>100</v>
      </c>
      <c r="C10" s="133">
        <v>409.6</v>
      </c>
      <c r="D10" s="106"/>
      <c r="E10" s="27" t="s">
        <v>103</v>
      </c>
      <c r="F10" s="148">
        <f>B7</f>
        <v>11600</v>
      </c>
      <c r="G10" s="145">
        <v>14924.49</v>
      </c>
    </row>
    <row r="11" spans="1:7" s="24" customFormat="1" ht="15.75" customHeight="1">
      <c r="A11" s="40" t="s">
        <v>64</v>
      </c>
      <c r="B11" s="127">
        <v>1500</v>
      </c>
      <c r="C11" s="133">
        <v>4046.72</v>
      </c>
      <c r="D11" s="106"/>
      <c r="E11" s="27" t="s">
        <v>104</v>
      </c>
      <c r="F11" s="148">
        <f>B16</f>
        <v>2000</v>
      </c>
      <c r="G11" s="145">
        <v>4360.22</v>
      </c>
    </row>
    <row r="12" spans="1:7" s="24" customFormat="1" ht="15.75" customHeight="1">
      <c r="A12" s="40" t="s">
        <v>50</v>
      </c>
      <c r="B12" s="127">
        <v>100</v>
      </c>
      <c r="C12" s="133">
        <v>0</v>
      </c>
      <c r="D12" s="106"/>
      <c r="E12" s="27" t="s">
        <v>105</v>
      </c>
      <c r="F12" s="148">
        <f>B17</f>
        <v>1000</v>
      </c>
      <c r="G12" s="145">
        <v>1148.2</v>
      </c>
    </row>
    <row r="13" spans="1:7" s="24" customFormat="1" ht="15.75" customHeight="1">
      <c r="A13" s="40" t="s">
        <v>63</v>
      </c>
      <c r="B13" s="127">
        <v>3000</v>
      </c>
      <c r="C13" s="133">
        <v>2679.72</v>
      </c>
      <c r="D13" s="106"/>
      <c r="E13" s="27" t="s">
        <v>27</v>
      </c>
      <c r="F13" s="148">
        <f>B19</f>
        <v>11000</v>
      </c>
      <c r="G13" s="145">
        <v>19210.49</v>
      </c>
    </row>
    <row r="14" spans="1:7" s="24" customFormat="1" ht="15.75" customHeight="1">
      <c r="A14" s="101" t="s">
        <v>139</v>
      </c>
      <c r="B14" s="127">
        <v>300</v>
      </c>
      <c r="C14" s="133">
        <v>74.23</v>
      </c>
      <c r="D14" s="106"/>
      <c r="E14" s="27" t="s">
        <v>106</v>
      </c>
      <c r="F14" s="148">
        <f>B27</f>
        <v>160000</v>
      </c>
      <c r="G14" s="145">
        <v>203604.43</v>
      </c>
    </row>
    <row r="15" spans="1:7" s="24" customFormat="1" ht="18" customHeight="1">
      <c r="A15" s="40" t="s">
        <v>38</v>
      </c>
      <c r="B15" s="127">
        <v>1800</v>
      </c>
      <c r="C15" s="133">
        <v>2366.71</v>
      </c>
      <c r="D15" s="106"/>
      <c r="E15" s="27" t="s">
        <v>107</v>
      </c>
      <c r="F15" s="148">
        <f>B31</f>
        <v>58000</v>
      </c>
      <c r="G15" s="145">
        <v>62681.79</v>
      </c>
    </row>
    <row r="16" spans="1:7" s="24" customFormat="1" ht="18" customHeight="1">
      <c r="A16" s="25" t="s">
        <v>104</v>
      </c>
      <c r="B16" s="126">
        <v>2000</v>
      </c>
      <c r="C16" s="137">
        <v>4360.22</v>
      </c>
      <c r="D16" s="108"/>
      <c r="E16" s="27" t="s">
        <v>108</v>
      </c>
      <c r="F16" s="148">
        <f>B32</f>
        <v>1300</v>
      </c>
      <c r="G16" s="145">
        <v>1162.96</v>
      </c>
    </row>
    <row r="17" spans="1:7" s="24" customFormat="1" ht="18" customHeight="1">
      <c r="A17" s="25" t="s">
        <v>128</v>
      </c>
      <c r="B17" s="126">
        <v>1000</v>
      </c>
      <c r="C17" s="137">
        <v>1148.2</v>
      </c>
      <c r="D17" s="108"/>
      <c r="E17" s="27" t="s">
        <v>109</v>
      </c>
      <c r="F17" s="148">
        <f>B33</f>
        <v>18000</v>
      </c>
      <c r="G17" s="145">
        <v>19000</v>
      </c>
    </row>
    <row r="18" spans="1:7" s="24" customFormat="1" ht="18" customHeight="1">
      <c r="A18" s="25"/>
      <c r="B18" s="126"/>
      <c r="C18" s="137"/>
      <c r="D18" s="108"/>
      <c r="E18" s="27" t="s">
        <v>136</v>
      </c>
      <c r="F18" s="149"/>
      <c r="G18" s="145">
        <v>10</v>
      </c>
    </row>
    <row r="19" spans="1:7" s="24" customFormat="1" ht="18" customHeight="1">
      <c r="A19" s="25" t="s">
        <v>129</v>
      </c>
      <c r="B19" s="126">
        <f>B26+B25+B24+B23+B22+B21+B20</f>
        <v>11000</v>
      </c>
      <c r="C19" s="137">
        <v>19210.49</v>
      </c>
      <c r="D19" s="108"/>
      <c r="E19" s="27" t="s">
        <v>134</v>
      </c>
      <c r="F19" s="149">
        <f>B35</f>
        <v>20</v>
      </c>
      <c r="G19" s="145">
        <v>0</v>
      </c>
    </row>
    <row r="20" spans="1:7" s="26" customFormat="1" ht="15.75" customHeight="1">
      <c r="A20" s="40" t="s">
        <v>25</v>
      </c>
      <c r="B20" s="127">
        <v>1000</v>
      </c>
      <c r="C20" s="133">
        <v>915.23</v>
      </c>
      <c r="D20" s="107"/>
      <c r="E20" s="28" t="s">
        <v>137</v>
      </c>
      <c r="F20" s="149"/>
      <c r="G20" s="145">
        <v>3871.7</v>
      </c>
    </row>
    <row r="21" spans="1:7" s="26" customFormat="1" ht="15.75" customHeight="1" thickBot="1">
      <c r="A21" s="101" t="s">
        <v>127</v>
      </c>
      <c r="B21" s="127">
        <v>3000</v>
      </c>
      <c r="C21" s="133">
        <v>5177.64</v>
      </c>
      <c r="D21" s="107"/>
      <c r="E21" s="150" t="s">
        <v>131</v>
      </c>
      <c r="F21" s="146">
        <v>1000</v>
      </c>
      <c r="G21" s="142">
        <v>2299.27</v>
      </c>
    </row>
    <row r="22" spans="1:7" s="26" customFormat="1" ht="15.75" customHeight="1" thickBot="1">
      <c r="A22" s="40" t="s">
        <v>26</v>
      </c>
      <c r="B22" s="127">
        <v>600</v>
      </c>
      <c r="C22" s="133">
        <v>1106.16</v>
      </c>
      <c r="D22" s="107"/>
      <c r="E22" s="151" t="s">
        <v>45</v>
      </c>
      <c r="F22" s="178">
        <f>F3+F4+F5+F6+F7+F8+F9+F10+F11+F12+F13+F14+F15+F16+F17+F19+F21</f>
        <v>711600</v>
      </c>
      <c r="G22" s="134">
        <f>SUM(G3:G21)</f>
        <v>815227.5499999999</v>
      </c>
    </row>
    <row r="23" spans="1:4" s="26" customFormat="1" ht="15.75" customHeight="1">
      <c r="A23" s="40" t="s">
        <v>65</v>
      </c>
      <c r="B23" s="127">
        <v>500</v>
      </c>
      <c r="C23" s="133">
        <v>938.81</v>
      </c>
      <c r="D23" s="107"/>
    </row>
    <row r="24" spans="1:4" s="26" customFormat="1" ht="15.75" customHeight="1">
      <c r="A24" s="40" t="s">
        <v>51</v>
      </c>
      <c r="B24" s="127">
        <v>200</v>
      </c>
      <c r="C24" s="133">
        <v>1964.2</v>
      </c>
      <c r="D24" s="107"/>
    </row>
    <row r="25" spans="1:4" s="26" customFormat="1" ht="15.75" customHeight="1">
      <c r="A25" s="101" t="s">
        <v>142</v>
      </c>
      <c r="B25" s="127">
        <v>4200</v>
      </c>
      <c r="C25" s="133">
        <v>4908.8</v>
      </c>
      <c r="D25" s="107"/>
    </row>
    <row r="26" spans="1:4" s="26" customFormat="1" ht="15.75" customHeight="1">
      <c r="A26" s="101" t="s">
        <v>140</v>
      </c>
      <c r="B26" s="127">
        <v>1500</v>
      </c>
      <c r="C26" s="133">
        <v>4199.65</v>
      </c>
      <c r="D26" s="107"/>
    </row>
    <row r="27" spans="1:4" s="24" customFormat="1" ht="18" customHeight="1">
      <c r="A27" s="25" t="s">
        <v>130</v>
      </c>
      <c r="B27" s="126">
        <f>B30+B29+B28</f>
        <v>160000</v>
      </c>
      <c r="C27" s="137">
        <v>203604.43</v>
      </c>
      <c r="D27" s="108"/>
    </row>
    <row r="28" spans="1:4" s="26" customFormat="1" ht="15.75" customHeight="1">
      <c r="A28" s="41" t="s">
        <v>44</v>
      </c>
      <c r="B28" s="127">
        <v>15000</v>
      </c>
      <c r="C28" s="133">
        <v>12716.75</v>
      </c>
      <c r="D28" s="107"/>
    </row>
    <row r="29" spans="1:4" s="26" customFormat="1" ht="15.75" customHeight="1">
      <c r="A29" s="111" t="s">
        <v>141</v>
      </c>
      <c r="B29" s="127">
        <v>25000</v>
      </c>
      <c r="C29" s="133">
        <v>42661.62</v>
      </c>
      <c r="D29" s="107"/>
    </row>
    <row r="30" spans="1:4" s="26" customFormat="1" ht="15.75" customHeight="1">
      <c r="A30" s="41" t="s">
        <v>66</v>
      </c>
      <c r="B30" s="127">
        <v>120000</v>
      </c>
      <c r="C30" s="133">
        <v>148226.06</v>
      </c>
      <c r="D30" s="107"/>
    </row>
    <row r="31" spans="1:4" s="26" customFormat="1" ht="18" customHeight="1">
      <c r="A31" s="25" t="s">
        <v>132</v>
      </c>
      <c r="B31" s="126">
        <v>58000</v>
      </c>
      <c r="C31" s="137">
        <v>62681.79</v>
      </c>
      <c r="D31" s="108"/>
    </row>
    <row r="32" spans="1:4" s="26" customFormat="1" ht="18" customHeight="1">
      <c r="A32" s="25" t="s">
        <v>108</v>
      </c>
      <c r="B32" s="126">
        <v>1300</v>
      </c>
      <c r="C32" s="137">
        <v>1162.96</v>
      </c>
      <c r="D32" s="108"/>
    </row>
    <row r="33" spans="1:4" s="24" customFormat="1" ht="18" customHeight="1">
      <c r="A33" s="25" t="s">
        <v>109</v>
      </c>
      <c r="B33" s="126">
        <v>18000</v>
      </c>
      <c r="C33" s="137">
        <v>19000</v>
      </c>
      <c r="D33" s="108"/>
    </row>
    <row r="34" spans="1:4" s="24" customFormat="1" ht="18" customHeight="1">
      <c r="A34" s="25" t="s">
        <v>133</v>
      </c>
      <c r="B34" s="126"/>
      <c r="C34" s="137">
        <v>10</v>
      </c>
      <c r="D34" s="108"/>
    </row>
    <row r="35" spans="1:4" s="26" customFormat="1" ht="18" customHeight="1">
      <c r="A35" s="25" t="s">
        <v>134</v>
      </c>
      <c r="B35" s="126">
        <v>20</v>
      </c>
      <c r="C35" s="137">
        <v>0</v>
      </c>
      <c r="D35" s="108"/>
    </row>
    <row r="36" spans="1:4" s="26" customFormat="1" ht="18" customHeight="1">
      <c r="A36" s="102" t="s">
        <v>135</v>
      </c>
      <c r="B36" s="128"/>
      <c r="C36" s="137">
        <v>3871.7</v>
      </c>
      <c r="D36" s="108"/>
    </row>
    <row r="37" spans="1:4" s="26" customFormat="1" ht="18" customHeight="1" thickBot="1">
      <c r="A37" s="29" t="s">
        <v>131</v>
      </c>
      <c r="B37" s="129">
        <v>1000</v>
      </c>
      <c r="C37" s="138">
        <v>2299.27</v>
      </c>
      <c r="D37" s="108"/>
    </row>
    <row r="38" spans="1:4" s="24" customFormat="1" ht="18" customHeight="1" thickBot="1">
      <c r="A38" s="57" t="s">
        <v>39</v>
      </c>
      <c r="B38" s="131">
        <f>B2+B3+B4+B5+B6+B7+B16+B17+B19+B27+B31+B32+B33+B35+B37</f>
        <v>640920</v>
      </c>
      <c r="C38" s="134">
        <v>760980.79</v>
      </c>
      <c r="D38" s="110"/>
    </row>
    <row r="39" spans="1:4" ht="13.5" customHeight="1">
      <c r="A39" s="1"/>
      <c r="C39" s="105"/>
      <c r="D39" s="105"/>
    </row>
    <row r="40" ht="19.5" customHeight="1">
      <c r="A40" s="81"/>
    </row>
    <row r="41" ht="13.5" customHeight="1">
      <c r="A41" s="1"/>
    </row>
    <row r="42" s="24" customFormat="1" ht="18" customHeight="1">
      <c r="A42" s="65"/>
    </row>
    <row r="43" s="24" customFormat="1" ht="18" customHeight="1">
      <c r="A43" s="65"/>
    </row>
    <row r="44" s="24" customFormat="1" ht="18" customHeight="1">
      <c r="A44" s="65"/>
    </row>
    <row r="45" s="24" customFormat="1" ht="18" customHeight="1">
      <c r="A45" s="65"/>
    </row>
    <row r="46" s="24" customFormat="1" ht="18" customHeight="1">
      <c r="A46" s="65"/>
    </row>
    <row r="47" s="24" customFormat="1" ht="18" customHeight="1">
      <c r="A47" s="65"/>
    </row>
    <row r="48" s="24" customFormat="1" ht="18" customHeight="1">
      <c r="A48" s="65"/>
    </row>
    <row r="49" s="24" customFormat="1" ht="18" customHeight="1">
      <c r="A49" s="65"/>
    </row>
    <row r="50" s="24" customFormat="1" ht="18" customHeight="1">
      <c r="A50" s="65"/>
    </row>
    <row r="51" s="24" customFormat="1" ht="18" customHeight="1">
      <c r="A51" s="65"/>
    </row>
    <row r="52" s="24" customFormat="1" ht="18" customHeight="1">
      <c r="A52" s="65"/>
    </row>
    <row r="53" s="24" customFormat="1" ht="18" customHeight="1">
      <c r="A53" s="65"/>
    </row>
    <row r="54" s="24" customFormat="1" ht="18" customHeight="1">
      <c r="A54" s="65"/>
    </row>
    <row r="55" s="24" customFormat="1" ht="18" customHeight="1">
      <c r="A55" s="65"/>
    </row>
    <row r="56" s="24" customFormat="1" ht="18" customHeight="1">
      <c r="A56" s="65"/>
    </row>
    <row r="57" s="24" customFormat="1" ht="18" customHeight="1">
      <c r="A57" s="65"/>
    </row>
    <row r="58" s="24" customFormat="1" ht="18" customHeight="1">
      <c r="A58" s="66"/>
    </row>
    <row r="59" ht="21.75" customHeight="1"/>
  </sheetData>
  <sheetProtection/>
  <mergeCells count="1">
    <mergeCell ref="E1:F1"/>
  </mergeCell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9">
      <selection activeCell="L24" sqref="L24"/>
    </sheetView>
  </sheetViews>
  <sheetFormatPr defaultColWidth="9.00390625" defaultRowHeight="12.75"/>
  <cols>
    <col min="1" max="1" width="43.75390625" style="0" customWidth="1"/>
    <col min="2" max="2" width="19.875" style="0" customWidth="1"/>
    <col min="3" max="3" width="21.25390625" style="0" customWidth="1"/>
  </cols>
  <sheetData>
    <row r="1" ht="34.5" customHeight="1">
      <c r="A1" s="3" t="s">
        <v>16</v>
      </c>
    </row>
    <row r="2" ht="24.75" customHeight="1" thickBot="1">
      <c r="A2" s="3"/>
    </row>
    <row r="3" spans="1:3" ht="30" customHeight="1" thickBot="1">
      <c r="A3" s="63" t="s">
        <v>14</v>
      </c>
      <c r="B3" s="159" t="s">
        <v>88</v>
      </c>
      <c r="C3" s="98" t="s">
        <v>112</v>
      </c>
    </row>
    <row r="4" spans="1:3" ht="24.75" customHeight="1">
      <c r="A4" s="58" t="s">
        <v>28</v>
      </c>
      <c r="B4" s="152">
        <v>100</v>
      </c>
      <c r="C4" s="135">
        <v>0</v>
      </c>
    </row>
    <row r="5" spans="1:3" ht="24.75" customHeight="1">
      <c r="A5" s="59" t="s">
        <v>29</v>
      </c>
      <c r="B5" s="125">
        <v>21000</v>
      </c>
      <c r="C5" s="136">
        <v>22730</v>
      </c>
    </row>
    <row r="6" spans="1:3" ht="24.75" customHeight="1">
      <c r="A6" s="59" t="s">
        <v>113</v>
      </c>
      <c r="B6" s="125">
        <v>30500</v>
      </c>
      <c r="C6" s="136">
        <v>56062.73</v>
      </c>
    </row>
    <row r="7" spans="1:3" ht="24.75" customHeight="1">
      <c r="A7" s="59" t="s">
        <v>114</v>
      </c>
      <c r="B7" s="125">
        <v>31240</v>
      </c>
      <c r="C7" s="136">
        <v>31610</v>
      </c>
    </row>
    <row r="8" spans="1:10" ht="24.75" customHeight="1">
      <c r="A8" s="59" t="s">
        <v>115</v>
      </c>
      <c r="B8" s="125">
        <v>900</v>
      </c>
      <c r="C8" s="136">
        <v>0</v>
      </c>
      <c r="J8" s="161"/>
    </row>
    <row r="9" spans="1:3" ht="24.75" customHeight="1">
      <c r="A9" s="59" t="s">
        <v>116</v>
      </c>
      <c r="B9" s="125">
        <v>460</v>
      </c>
      <c r="C9" s="136">
        <v>0</v>
      </c>
    </row>
    <row r="10" spans="1:3" ht="24.75" customHeight="1">
      <c r="A10" s="59" t="s">
        <v>117</v>
      </c>
      <c r="B10" s="125">
        <f>B14+B13+B12+B11</f>
        <v>184200</v>
      </c>
      <c r="C10" s="136">
        <v>243895.96</v>
      </c>
    </row>
    <row r="11" spans="1:3" ht="24.75" customHeight="1">
      <c r="A11" s="62" t="s">
        <v>85</v>
      </c>
      <c r="B11" s="153">
        <v>22200</v>
      </c>
      <c r="C11" s="155">
        <v>36728</v>
      </c>
    </row>
    <row r="12" spans="1:3" ht="24.75" customHeight="1">
      <c r="A12" s="62" t="s">
        <v>95</v>
      </c>
      <c r="B12" s="153">
        <v>101700</v>
      </c>
      <c r="C12" s="155">
        <v>149200</v>
      </c>
    </row>
    <row r="13" spans="1:3" ht="24.75" customHeight="1">
      <c r="A13" s="62" t="s">
        <v>94</v>
      </c>
      <c r="B13" s="153">
        <v>52800</v>
      </c>
      <c r="C13" s="155">
        <v>52800</v>
      </c>
    </row>
    <row r="14" spans="1:3" ht="24.75" customHeight="1">
      <c r="A14" s="62" t="s">
        <v>110</v>
      </c>
      <c r="B14" s="153">
        <v>7500</v>
      </c>
      <c r="C14" s="155">
        <v>5167.96</v>
      </c>
    </row>
    <row r="15" spans="1:3" ht="24.75" customHeight="1">
      <c r="A15" s="59" t="s">
        <v>118</v>
      </c>
      <c r="B15" s="125">
        <v>25200</v>
      </c>
      <c r="C15" s="136">
        <v>31095</v>
      </c>
    </row>
    <row r="16" spans="1:3" ht="24.75" customHeight="1">
      <c r="A16" s="59" t="s">
        <v>119</v>
      </c>
      <c r="B16" s="125">
        <v>413000</v>
      </c>
      <c r="C16" s="136">
        <v>480336.48</v>
      </c>
    </row>
    <row r="17" spans="1:3" ht="24.75" customHeight="1">
      <c r="A17" s="59" t="s">
        <v>120</v>
      </c>
      <c r="B17" s="125">
        <v>5000</v>
      </c>
      <c r="C17" s="136">
        <v>120</v>
      </c>
    </row>
    <row r="18" spans="1:3" ht="24.75" customHeight="1" thickBot="1">
      <c r="A18" s="156" t="s">
        <v>121</v>
      </c>
      <c r="B18" s="154"/>
      <c r="C18" s="157">
        <v>6800</v>
      </c>
    </row>
    <row r="19" spans="1:3" ht="24.75" customHeight="1" thickBot="1">
      <c r="A19" s="64" t="s">
        <v>40</v>
      </c>
      <c r="B19" s="160">
        <f>B4+B5+B6+B7+B8+B9+B10+B15+B16+B17+B18</f>
        <v>711600</v>
      </c>
      <c r="C19" s="158">
        <v>872650.17</v>
      </c>
    </row>
    <row r="20" ht="19.5" customHeight="1">
      <c r="A20" s="43"/>
    </row>
    <row r="21" ht="19.5" customHeight="1">
      <c r="A21" s="82"/>
    </row>
    <row r="22" ht="19.5" customHeight="1">
      <c r="A22" s="82"/>
    </row>
    <row r="23" ht="19.5" customHeight="1" thickBot="1">
      <c r="A23" s="42"/>
    </row>
    <row r="24" spans="1:3" ht="24.75" customHeight="1" thickBot="1">
      <c r="A24" s="164" t="s">
        <v>15</v>
      </c>
      <c r="B24" s="163" t="s">
        <v>88</v>
      </c>
      <c r="C24" s="97" t="s">
        <v>112</v>
      </c>
    </row>
    <row r="25" spans="1:3" ht="30" customHeight="1" thickBot="1">
      <c r="A25" s="74" t="s">
        <v>41</v>
      </c>
      <c r="B25" s="165">
        <v>711600</v>
      </c>
      <c r="C25" s="167">
        <v>872650.17</v>
      </c>
    </row>
    <row r="26" spans="1:3" ht="30" customHeight="1" thickBot="1">
      <c r="A26" s="15" t="s">
        <v>67</v>
      </c>
      <c r="B26" s="166">
        <v>711600</v>
      </c>
      <c r="C26" s="168">
        <v>815227.55</v>
      </c>
    </row>
    <row r="27" spans="1:3" ht="30" customHeight="1" thickBot="1">
      <c r="A27" s="44" t="s">
        <v>42</v>
      </c>
      <c r="B27" s="162">
        <v>0</v>
      </c>
      <c r="C27" s="169">
        <v>57422.62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  <row r="33" ht="12.75">
      <c r="A33" t="s">
        <v>148</v>
      </c>
    </row>
    <row r="34" ht="12.75">
      <c r="A34" t="s">
        <v>149</v>
      </c>
    </row>
    <row r="35" ht="12.75">
      <c r="A35" t="s">
        <v>150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Stredoslovenský futbalový zvaz</dc:creator>
  <cp:keywords/>
  <dc:description/>
  <cp:lastModifiedBy>Ladislav</cp:lastModifiedBy>
  <cp:lastPrinted>2019-05-22T07:56:58Z</cp:lastPrinted>
  <dcterms:created xsi:type="dcterms:W3CDTF">1997-01-06T21:49:28Z</dcterms:created>
  <dcterms:modified xsi:type="dcterms:W3CDTF">2019-05-22T08:06:54Z</dcterms:modified>
  <cp:category/>
  <cp:version/>
  <cp:contentType/>
  <cp:contentStatus/>
</cp:coreProperties>
</file>